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ec71d414f3f9f72/Documents/AMJ Personal/Blackhall St Columbas/Treasurer/SAM/"/>
    </mc:Choice>
  </mc:AlternateContent>
  <xr:revisionPtr revIDLastSave="146" documentId="8_{FCF0AC62-76C9-4D9E-A74D-F3D7D84F5B4F}" xr6:coauthVersionLast="47" xr6:coauthVersionMax="47" xr10:uidLastSave="{E04E7E5D-F478-42AA-BC66-FBB2971F4276}"/>
  <bookViews>
    <workbookView xWindow="-98" yWindow="-98" windowWidth="20715" windowHeight="1315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3" i="1" l="1" a="1"/>
  <c r="F133" i="1" s="1"/>
  <c r="F99" i="1"/>
  <c r="F52" i="1"/>
  <c r="F59" i="1"/>
  <c r="F68" i="1"/>
  <c r="F84" i="1"/>
  <c r="H160" i="1" l="1"/>
  <c r="A140" i="1" l="1"/>
  <c r="F135" i="1"/>
  <c r="I84" i="1"/>
  <c r="I68" i="1"/>
  <c r="I59" i="1"/>
  <c r="I52" i="1"/>
  <c r="I31" i="1"/>
  <c r="F31" i="1"/>
  <c r="I18" i="1"/>
  <c r="F18" i="1"/>
  <c r="F37" i="1" l="1"/>
  <c r="H176" i="1"/>
  <c r="H181" i="1" s="1"/>
  <c r="I135" i="1"/>
  <c r="C49" i="1"/>
  <c r="I44" i="1"/>
  <c r="F44" i="1"/>
  <c r="I37" i="1"/>
  <c r="F86" i="1" l="1"/>
  <c r="F87" i="1" s="1"/>
  <c r="F33" i="1"/>
  <c r="F39" i="1" s="1"/>
  <c r="F46" i="1" s="1"/>
  <c r="I86" i="1"/>
  <c r="I33" i="1"/>
  <c r="I39" i="1" s="1"/>
  <c r="I46" i="1" s="1"/>
  <c r="F101" i="1" l="1"/>
  <c r="F90" i="1"/>
  <c r="I90" i="1"/>
  <c r="F115" i="1" l="1"/>
  <c r="F116" i="1" s="1"/>
  <c r="I92" i="1"/>
  <c r="I101" i="1"/>
  <c r="I115" i="1" s="1"/>
  <c r="I116" i="1" s="1"/>
  <c r="F92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<sst xmlns="http://schemas.openxmlformats.org/spreadsheetml/2006/main" count="114" uniqueCount="111">
  <si>
    <t>Congregational Number 010007</t>
  </si>
  <si>
    <t>Charity Number SC008756</t>
  </si>
  <si>
    <t>Income</t>
  </si>
  <si>
    <t>Offerings</t>
  </si>
  <si>
    <t>Ordinary offerings</t>
  </si>
  <si>
    <t>Freewill offerings</t>
  </si>
  <si>
    <t>Other offerings</t>
  </si>
  <si>
    <t>Other Ordinary General Income</t>
  </si>
  <si>
    <t>Congregational organisations contributions</t>
  </si>
  <si>
    <t>Legacies</t>
  </si>
  <si>
    <t>Blackhall Bulletin / L &amp; W Subs</t>
  </si>
  <si>
    <t>Weddings &amp; Funerals</t>
  </si>
  <si>
    <t>Use of premises by external bodies</t>
  </si>
  <si>
    <t>Miscellaneous</t>
  </si>
  <si>
    <t>Total Ordinary General Income</t>
  </si>
  <si>
    <t>Presbytery Dues</t>
  </si>
  <si>
    <t>Ministers travel &amp; general expenses</t>
  </si>
  <si>
    <t>Pulpit supply costs</t>
  </si>
  <si>
    <t>Staff salaries &amp; NICs</t>
  </si>
  <si>
    <t>Buildings related costs</t>
  </si>
  <si>
    <t>Heating &amp; Lighting</t>
  </si>
  <si>
    <t>Insurance</t>
  </si>
  <si>
    <t>Manse Council Tax</t>
  </si>
  <si>
    <t>Other local costs</t>
  </si>
  <si>
    <t>Local staffing costs</t>
  </si>
  <si>
    <t>Congregational organisations &amp; activities</t>
  </si>
  <si>
    <t>Publication expenses - Life &amp; Work, Blackhall Bulletin, Kirk News</t>
  </si>
  <si>
    <t>Cleaning &amp; ground upkeep</t>
  </si>
  <si>
    <t>New equipment</t>
  </si>
  <si>
    <t>Other general expenditure</t>
  </si>
  <si>
    <t xml:space="preserve">Fabric </t>
  </si>
  <si>
    <t>Organ</t>
  </si>
  <si>
    <t>Youth worker</t>
  </si>
  <si>
    <t>Funds held as follows</t>
  </si>
  <si>
    <t>Tax recovered on Gift Aid donations</t>
  </si>
  <si>
    <t>Computer &amp; internet</t>
  </si>
  <si>
    <t>Total expenditure</t>
  </si>
  <si>
    <t>General Fund</t>
  </si>
  <si>
    <t>Short Term Deposits</t>
  </si>
  <si>
    <t>Church of Scotland Deposit Fund</t>
  </si>
  <si>
    <t>Current Account</t>
  </si>
  <si>
    <t>Bank of Scotland</t>
  </si>
  <si>
    <t>Investment in Church of Scotland Investors Trust Growth Fund @ cost</t>
  </si>
  <si>
    <t>Surplus / (Deficit) year to date</t>
  </si>
  <si>
    <t>Coffee Money</t>
  </si>
  <si>
    <t>Total funds held @ 31st December</t>
  </si>
  <si>
    <t>Extra-Ordinary General Income</t>
  </si>
  <si>
    <t>Total General Income</t>
  </si>
  <si>
    <t>Total General Income b/f</t>
  </si>
  <si>
    <t>Fabric costs - Manse</t>
  </si>
  <si>
    <t>Surplus / (Deficit) YTD - excluding legacies</t>
  </si>
  <si>
    <t>Total Funds Balance @ 1st January</t>
  </si>
  <si>
    <t>Total Funds Balance @ 31st December</t>
  </si>
  <si>
    <t>Blackhall St Columba's Church of Scotland Edinburgh</t>
  </si>
  <si>
    <t>Expenditure</t>
  </si>
  <si>
    <t>Retiring Offerings and Charity Collections</t>
  </si>
  <si>
    <t>The undernoted is for information only and does not form part of the accounts</t>
  </si>
  <si>
    <t>£</t>
  </si>
  <si>
    <t xml:space="preserve">Watch Committee </t>
  </si>
  <si>
    <t>Total charitable donations</t>
  </si>
  <si>
    <t>Endowment Fund at discretion of the Minister and Session Clerk</t>
  </si>
  <si>
    <r>
      <rPr>
        <b/>
        <sz val="9"/>
        <rFont val="Arial"/>
        <family val="2"/>
      </rPr>
      <t>Reverend Watson Mathewson Endowment Bequest</t>
    </r>
    <r>
      <rPr>
        <sz val="9"/>
        <rFont val="Arial"/>
        <family val="2"/>
      </rPr>
      <t xml:space="preserve"> (Original bequest £10,000)</t>
    </r>
  </si>
  <si>
    <t>Interest</t>
  </si>
  <si>
    <t>Balance at 1st January</t>
  </si>
  <si>
    <t>Balance at 31st December</t>
  </si>
  <si>
    <t>Accountant</t>
  </si>
  <si>
    <t>Edinburgh Blackhall St Columba's Parish Church</t>
  </si>
  <si>
    <t xml:space="preserve">Expenditure </t>
  </si>
  <si>
    <t>Statement of funds @ 31st December</t>
  </si>
  <si>
    <t>Designated Funds</t>
  </si>
  <si>
    <t>Wheelchair (Restricted Fund)</t>
  </si>
  <si>
    <t>Excess Income over Expenditure</t>
  </si>
  <si>
    <t>Special Purpose Reserve (Restricted Fund)</t>
  </si>
  <si>
    <t>Photocopying, Printing, Post, Stationery, Telephone, FWO Envelopes</t>
  </si>
  <si>
    <t>Water Services &amp; Waste Uplift</t>
  </si>
  <si>
    <t>Deposit Interest &amp; Dividends</t>
  </si>
  <si>
    <t>Pension Contributions</t>
  </si>
  <si>
    <t>Scottish Bible Society</t>
  </si>
  <si>
    <t>Fresh Start</t>
  </si>
  <si>
    <t>Grants</t>
  </si>
  <si>
    <t>Non fabric maintenance</t>
  </si>
  <si>
    <t xml:space="preserve"> </t>
  </si>
  <si>
    <t>Fabric costs - Halls</t>
  </si>
  <si>
    <t>Charitable donations</t>
  </si>
  <si>
    <t xml:space="preserve">Fund held on behalf of Church Organisation </t>
  </si>
  <si>
    <t>Midweek Service Charity Collection Reserve</t>
  </si>
  <si>
    <t>Music, choir, organ, piano &amp; licences</t>
  </si>
  <si>
    <t>Christian Aid</t>
  </si>
  <si>
    <t>Fabric costs - Church</t>
  </si>
  <si>
    <t>Mary's Meals</t>
  </si>
  <si>
    <t>Transfer of B4tF Appeal Funds to main Church account.</t>
  </si>
  <si>
    <t>Building for the Future (Restricted Fund)</t>
  </si>
  <si>
    <t>Accounts for Year Ended 31st December 2025</t>
  </si>
  <si>
    <t>12 months to 31st December 2025</t>
  </si>
  <si>
    <t>Choir Fund</t>
  </si>
  <si>
    <t>Flower Fund (Restricted Fund)</t>
  </si>
  <si>
    <t>Total Expenditure less expenditure funded from reserves</t>
  </si>
  <si>
    <t>Fund raising income less expenses</t>
  </si>
  <si>
    <t>Giving to Grow</t>
  </si>
  <si>
    <t>Deposit Interest credited to reserves</t>
  </si>
  <si>
    <t>7,619 units @ £6.88 (£52,418.72) (at 31/12/2025)</t>
  </si>
  <si>
    <t>Less: money held for Church organisations</t>
  </si>
  <si>
    <t>DEC - Middle East Humanitarian Appeal</t>
  </si>
  <si>
    <t>Fuel Bank Foundation</t>
  </si>
  <si>
    <t>RBLI Great Tommy Sleepout</t>
  </si>
  <si>
    <t>DEC - Myanmar Appeal</t>
  </si>
  <si>
    <t>St Columba's Hospice</t>
  </si>
  <si>
    <t>Veterans Chaplaincy Scotland</t>
  </si>
  <si>
    <t>Commonwealth War Graves Foundation</t>
  </si>
  <si>
    <t>The Burma Star Memoprial Fund</t>
  </si>
  <si>
    <t>Water 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</si>
</sst>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color rgb="FFFF0000"/>
      <name val="Arial"/>
      <family val="2"/>
    </font>
    <font>
      <b/>
      <u/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4" fontId="4" fillId="0" borderId="0" xfId="0" applyNumberFormat="1" applyFont="1"/>
    <xf numFmtId="4" fontId="0" fillId="0" borderId="0" xfId="0" applyNumberFormat="1"/>
    <xf numFmtId="4" fontId="6" fillId="0" borderId="0" xfId="0" applyNumberFormat="1" applyFont="1"/>
    <xf numFmtId="14" fontId="0" fillId="0" borderId="0" xfId="0" applyNumberFormat="1"/>
    <xf numFmtId="4" fontId="6" fillId="0" borderId="1" xfId="0" applyNumberFormat="1" applyFont="1" applyBorder="1"/>
    <xf numFmtId="4" fontId="1" fillId="0" borderId="0" xfId="0" applyNumberFormat="1" applyFont="1"/>
    <xf numFmtId="0" fontId="1" fillId="0" borderId="2" xfId="0" applyFont="1" applyBorder="1"/>
    <xf numFmtId="0" fontId="8" fillId="0" borderId="0" xfId="0" applyFont="1"/>
    <xf numFmtId="4" fontId="8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4" fontId="1" fillId="0" borderId="4" xfId="0" applyNumberFormat="1" applyFont="1" applyBorder="1"/>
    <xf numFmtId="4" fontId="0" fillId="0" borderId="5" xfId="0" applyNumberFormat="1" applyBorder="1"/>
    <xf numFmtId="4" fontId="1" fillId="0" borderId="5" xfId="0" applyNumberFormat="1" applyFont="1" applyBorder="1"/>
    <xf numFmtId="0" fontId="6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10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4" fontId="6" fillId="0" borderId="0" xfId="0" applyNumberFormat="1" applyFont="1" applyAlignment="1">
      <alignment wrapText="1"/>
    </xf>
    <xf numFmtId="4" fontId="7" fillId="0" borderId="0" xfId="0" applyNumberFormat="1" applyFont="1" applyAlignment="1">
      <alignment horizontal="center"/>
    </xf>
    <xf numFmtId="4" fontId="0" fillId="0" borderId="1" xfId="0" applyNumberFormat="1" applyBorder="1"/>
    <xf numFmtId="0" fontId="11" fillId="0" borderId="0" xfId="0" applyFont="1"/>
    <xf numFmtId="4" fontId="7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/>
    <xf numFmtId="4" fontId="6" fillId="0" borderId="0" xfId="0" applyNumberFormat="1" applyFont="1" applyFill="1"/>
    <xf numFmtId="4" fontId="6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2"/>
  <sheetViews>
    <sheetView tabSelected="1" zoomScaleNormal="100" workbookViewId="0">
      <selection activeCell="A2" sqref="A2"/>
    </sheetView>
  </sheetViews>
  <sheetFormatPr defaultRowHeight="12.75" x14ac:dyDescent="0.35"/>
  <cols>
    <col min="5" max="6" width="12.265625" style="5" customWidth="1"/>
    <col min="7" max="7" width="6.265625" customWidth="1"/>
    <col min="8" max="9" width="12.265625" style="5" customWidth="1"/>
    <col min="11" max="11" width="10.1328125" bestFit="1" customWidth="1"/>
  </cols>
  <sheetData>
    <row r="1" spans="1:9" ht="15" x14ac:dyDescent="0.4">
      <c r="A1" s="35" t="s">
        <v>53</v>
      </c>
      <c r="B1" s="36"/>
      <c r="C1" s="36"/>
      <c r="D1" s="36"/>
      <c r="E1" s="36"/>
      <c r="F1" s="36"/>
      <c r="G1" s="36"/>
      <c r="H1" s="36"/>
      <c r="I1" s="36"/>
    </row>
    <row r="2" spans="1:9" ht="12.75" customHeight="1" x14ac:dyDescent="0.4">
      <c r="A2" s="13"/>
      <c r="B2" s="14"/>
      <c r="C2" s="14"/>
      <c r="D2" s="14"/>
      <c r="E2" s="14"/>
      <c r="F2" s="14"/>
      <c r="G2" s="14"/>
      <c r="H2" s="14"/>
      <c r="I2" s="14"/>
    </row>
    <row r="3" spans="1:9" ht="13.15" x14ac:dyDescent="0.4">
      <c r="A3" s="34" t="s">
        <v>92</v>
      </c>
      <c r="B3" s="34"/>
      <c r="C3" s="34"/>
      <c r="D3" s="34"/>
      <c r="E3" s="34"/>
      <c r="F3" s="34"/>
      <c r="G3" s="34"/>
      <c r="H3" s="34"/>
      <c r="I3" s="34"/>
    </row>
    <row r="4" spans="1:9" ht="13.15" x14ac:dyDescent="0.4">
      <c r="A4" s="16"/>
      <c r="B4" s="16"/>
      <c r="C4" s="16"/>
      <c r="D4" s="16"/>
      <c r="E4" s="16"/>
      <c r="F4" s="16"/>
      <c r="G4" s="16"/>
      <c r="H4" s="16"/>
      <c r="I4" s="16"/>
    </row>
    <row r="5" spans="1:9" s="2" customFormat="1" ht="10.15" x14ac:dyDescent="0.3">
      <c r="A5" s="15"/>
      <c r="B5" s="37" t="s">
        <v>0</v>
      </c>
      <c r="C5" s="37"/>
      <c r="D5" s="37"/>
      <c r="E5" s="4"/>
      <c r="F5" s="4"/>
      <c r="G5" s="37" t="s">
        <v>1</v>
      </c>
      <c r="H5" s="37"/>
      <c r="I5" s="37"/>
    </row>
    <row r="6" spans="1:9" s="2" customFormat="1" ht="10.15" x14ac:dyDescent="0.3">
      <c r="A6" s="15"/>
      <c r="E6" s="4"/>
      <c r="F6" s="4"/>
    </row>
    <row r="7" spans="1:9" s="2" customFormat="1" ht="10.15" x14ac:dyDescent="0.3">
      <c r="E7" s="4"/>
      <c r="F7" s="4"/>
      <c r="H7" s="4"/>
      <c r="I7" s="4"/>
    </row>
    <row r="8" spans="1:9" s="1" customFormat="1" ht="12.75" customHeight="1" x14ac:dyDescent="0.4">
      <c r="E8" s="9"/>
      <c r="F8" s="10">
        <v>2025</v>
      </c>
      <c r="H8" s="9"/>
      <c r="I8" s="10">
        <v>2024</v>
      </c>
    </row>
    <row r="9" spans="1:9" s="1" customFormat="1" ht="12.75" customHeight="1" x14ac:dyDescent="0.4">
      <c r="A9"/>
      <c r="B9"/>
      <c r="C9"/>
      <c r="D9"/>
      <c r="E9" s="5"/>
      <c r="F9" s="5"/>
      <c r="G9"/>
      <c r="H9" s="5"/>
      <c r="I9" s="5"/>
    </row>
    <row r="10" spans="1:9" ht="13.15" x14ac:dyDescent="0.4">
      <c r="A10" s="1" t="s">
        <v>2</v>
      </c>
      <c r="C10" s="38" t="s">
        <v>93</v>
      </c>
      <c r="D10" s="39"/>
      <c r="E10" s="39"/>
      <c r="F10" s="39"/>
    </row>
    <row r="11" spans="1:9" ht="13.15" x14ac:dyDescent="0.4">
      <c r="A11" s="1"/>
      <c r="C11" s="1"/>
    </row>
    <row r="12" spans="1:9" s="3" customFormat="1" x14ac:dyDescent="0.35">
      <c r="A12"/>
      <c r="B12"/>
      <c r="C12"/>
      <c r="D12"/>
      <c r="E12" s="5"/>
      <c r="F12" s="5"/>
      <c r="G12"/>
      <c r="H12" s="5"/>
      <c r="I12" s="5"/>
    </row>
    <row r="13" spans="1:9" s="3" customFormat="1" ht="13.15" x14ac:dyDescent="0.4">
      <c r="A13" s="23" t="s">
        <v>3</v>
      </c>
      <c r="B13"/>
      <c r="C13"/>
      <c r="D13"/>
      <c r="E13" s="5"/>
      <c r="F13" s="5"/>
      <c r="G13"/>
      <c r="H13" s="5"/>
      <c r="I13" s="5"/>
    </row>
    <row r="14" spans="1:9" s="3" customFormat="1" ht="11.65" x14ac:dyDescent="0.35">
      <c r="E14" s="6"/>
      <c r="F14" s="6"/>
      <c r="H14" s="6"/>
      <c r="I14" s="6"/>
    </row>
    <row r="15" spans="1:9" s="3" customFormat="1" ht="11.65" x14ac:dyDescent="0.35">
      <c r="A15" s="3" t="s">
        <v>5</v>
      </c>
      <c r="E15" s="6">
        <v>138572.87</v>
      </c>
      <c r="F15" s="6"/>
      <c r="G15" s="27"/>
      <c r="H15" s="6">
        <v>133264.9</v>
      </c>
      <c r="I15" s="6"/>
    </row>
    <row r="16" spans="1:9" s="3" customFormat="1" ht="11.65" x14ac:dyDescent="0.35">
      <c r="A16" s="3" t="s">
        <v>34</v>
      </c>
      <c r="E16" s="6">
        <v>33152.68</v>
      </c>
      <c r="F16" s="6"/>
      <c r="G16" s="27"/>
      <c r="H16" s="6">
        <v>32480.63</v>
      </c>
      <c r="I16" s="6"/>
    </row>
    <row r="17" spans="1:12" s="3" customFormat="1" ht="11.65" x14ac:dyDescent="0.35">
      <c r="A17" s="3" t="s">
        <v>4</v>
      </c>
      <c r="E17" s="6">
        <v>14167.43</v>
      </c>
      <c r="F17" s="6"/>
      <c r="H17" s="6">
        <v>16634.849999999999</v>
      </c>
      <c r="I17" s="6"/>
    </row>
    <row r="18" spans="1:12" s="3" customFormat="1" ht="12.75" customHeight="1" x14ac:dyDescent="0.35">
      <c r="A18" s="3" t="s">
        <v>6</v>
      </c>
      <c r="E18" s="8">
        <v>914.45</v>
      </c>
      <c r="F18" s="6">
        <f>SUM(E15:E18)</f>
        <v>186807.43</v>
      </c>
      <c r="H18" s="8">
        <v>2642.8</v>
      </c>
      <c r="I18" s="6">
        <f>SUM(H15:H18)</f>
        <v>185023.18</v>
      </c>
      <c r="J18" s="6"/>
      <c r="K18" s="6"/>
    </row>
    <row r="19" spans="1:12" s="3" customFormat="1" ht="12.75" customHeight="1" x14ac:dyDescent="0.35">
      <c r="E19" s="6"/>
      <c r="F19" s="6"/>
      <c r="H19" s="6"/>
      <c r="I19" s="6"/>
    </row>
    <row r="20" spans="1:12" s="3" customFormat="1" ht="12.75" customHeight="1" x14ac:dyDescent="0.35">
      <c r="E20" s="6"/>
      <c r="F20" s="6"/>
      <c r="H20" s="6"/>
      <c r="I20" s="6"/>
    </row>
    <row r="21" spans="1:12" s="3" customFormat="1" ht="12.75" customHeight="1" x14ac:dyDescent="0.4">
      <c r="A21" s="23" t="s">
        <v>7</v>
      </c>
      <c r="B21"/>
      <c r="C21"/>
      <c r="D21"/>
      <c r="E21" s="5"/>
      <c r="F21" s="5"/>
      <c r="G21"/>
      <c r="H21" s="5"/>
      <c r="I21" s="5"/>
    </row>
    <row r="22" spans="1:12" s="3" customFormat="1" ht="12.75" customHeight="1" x14ac:dyDescent="0.35">
      <c r="E22" s="6"/>
      <c r="F22" s="6"/>
      <c r="H22" s="6"/>
      <c r="I22" s="6"/>
    </row>
    <row r="23" spans="1:12" s="3" customFormat="1" ht="12.75" customHeight="1" x14ac:dyDescent="0.35">
      <c r="A23" s="3" t="s">
        <v>10</v>
      </c>
      <c r="E23" s="6">
        <v>1384</v>
      </c>
      <c r="F23" s="6"/>
      <c r="H23" s="6">
        <v>2060.1</v>
      </c>
      <c r="I23" s="6"/>
    </row>
    <row r="24" spans="1:12" ht="12.75" customHeight="1" x14ac:dyDescent="0.35">
      <c r="A24" s="3" t="s">
        <v>44</v>
      </c>
      <c r="B24" s="3"/>
      <c r="C24" s="3"/>
      <c r="D24" s="3"/>
      <c r="E24" s="6">
        <v>1336.49</v>
      </c>
      <c r="F24" s="6"/>
      <c r="G24" s="3"/>
      <c r="H24" s="6">
        <v>1102.3800000000001</v>
      </c>
      <c r="I24" s="6"/>
      <c r="J24" s="3"/>
    </row>
    <row r="25" spans="1:12" s="3" customFormat="1" ht="12.75" customHeight="1" x14ac:dyDescent="0.35">
      <c r="A25" s="3" t="s">
        <v>8</v>
      </c>
      <c r="E25" s="6">
        <v>1550.92</v>
      </c>
      <c r="F25" s="6"/>
      <c r="H25" s="6">
        <v>3001.41</v>
      </c>
      <c r="I25" s="6"/>
    </row>
    <row r="26" spans="1:12" s="3" customFormat="1" ht="12.75" customHeight="1" x14ac:dyDescent="0.35">
      <c r="A26" s="3" t="s">
        <v>75</v>
      </c>
      <c r="E26" s="6">
        <v>12391.89</v>
      </c>
      <c r="F26" s="6"/>
      <c r="H26" s="6">
        <v>12984.22</v>
      </c>
      <c r="I26" s="6"/>
    </row>
    <row r="27" spans="1:12" s="3" customFormat="1" ht="12.75" customHeight="1" x14ac:dyDescent="0.35">
      <c r="A27" s="3" t="s">
        <v>97</v>
      </c>
      <c r="E27" s="6">
        <v>1554.4</v>
      </c>
      <c r="F27" s="6"/>
      <c r="H27" s="6">
        <v>1368.48</v>
      </c>
      <c r="I27" s="6"/>
    </row>
    <row r="28" spans="1:12" s="3" customFormat="1" ht="12.75" customHeight="1" x14ac:dyDescent="0.35">
      <c r="A28" s="3" t="s">
        <v>79</v>
      </c>
      <c r="E28" s="6">
        <v>2350</v>
      </c>
      <c r="F28" s="6"/>
      <c r="H28" s="6">
        <v>0</v>
      </c>
      <c r="I28" s="6"/>
    </row>
    <row r="29" spans="1:12" ht="12.75" customHeight="1" x14ac:dyDescent="0.35">
      <c r="A29" s="3" t="s">
        <v>12</v>
      </c>
      <c r="B29" s="3"/>
      <c r="C29" s="3"/>
      <c r="D29" s="3"/>
      <c r="E29" s="6">
        <v>31732.05</v>
      </c>
      <c r="F29" s="6"/>
      <c r="G29" s="3"/>
      <c r="H29" s="6">
        <v>39162.199999999997</v>
      </c>
      <c r="I29" s="6"/>
      <c r="J29" s="3"/>
    </row>
    <row r="30" spans="1:12" s="3" customFormat="1" ht="12.75" customHeight="1" x14ac:dyDescent="0.35">
      <c r="A30" s="3" t="s">
        <v>11</v>
      </c>
      <c r="E30" s="6">
        <v>2873</v>
      </c>
      <c r="F30" s="6"/>
      <c r="H30" s="6">
        <v>3620</v>
      </c>
      <c r="I30" s="6"/>
    </row>
    <row r="31" spans="1:12" ht="12.75" customHeight="1" x14ac:dyDescent="0.35">
      <c r="A31" s="3" t="s">
        <v>13</v>
      </c>
      <c r="B31" s="3"/>
      <c r="C31" s="3"/>
      <c r="D31" s="3"/>
      <c r="E31" s="8">
        <v>39980.629999999997</v>
      </c>
      <c r="F31" s="8">
        <f>SUM(E23:E31)</f>
        <v>95153.38</v>
      </c>
      <c r="G31" s="3"/>
      <c r="H31" s="8">
        <v>1010.5</v>
      </c>
      <c r="I31" s="8">
        <f>SUM(H23:H31)</f>
        <v>64309.289999999994</v>
      </c>
      <c r="J31" s="6"/>
      <c r="K31" s="5"/>
      <c r="L31" s="5"/>
    </row>
    <row r="32" spans="1:12" ht="12.75" customHeight="1" x14ac:dyDescent="0.35">
      <c r="J32" s="3"/>
    </row>
    <row r="33" spans="1:11" ht="12.75" customHeight="1" x14ac:dyDescent="0.4">
      <c r="A33" s="23" t="s">
        <v>14</v>
      </c>
      <c r="F33" s="9">
        <f>SUM(F17:F31)</f>
        <v>281960.81</v>
      </c>
      <c r="G33" s="1"/>
      <c r="I33" s="9">
        <f>SUM(I17:I31)</f>
        <v>249332.46999999997</v>
      </c>
      <c r="J33" s="3"/>
    </row>
    <row r="34" spans="1:11" s="3" customFormat="1" ht="12.75" customHeight="1" x14ac:dyDescent="0.4">
      <c r="A34" s="1"/>
      <c r="B34"/>
      <c r="C34"/>
      <c r="D34"/>
      <c r="E34" s="5"/>
      <c r="F34" s="9"/>
      <c r="G34" s="1"/>
      <c r="H34" s="5"/>
    </row>
    <row r="35" spans="1:11" s="3" customFormat="1" ht="12.75" customHeight="1" x14ac:dyDescent="0.4">
      <c r="A35" s="23" t="s">
        <v>46</v>
      </c>
      <c r="B35"/>
      <c r="C35"/>
      <c r="D35"/>
      <c r="E35" s="5"/>
      <c r="F35" s="9" t="s">
        <v>81</v>
      </c>
      <c r="G35" s="1"/>
      <c r="H35" s="5"/>
    </row>
    <row r="36" spans="1:11" s="3" customFormat="1" ht="12.75" customHeight="1" x14ac:dyDescent="0.35">
      <c r="A36" s="11"/>
      <c r="B36" s="11"/>
      <c r="C36" s="11"/>
      <c r="D36" s="11"/>
      <c r="E36" s="12"/>
      <c r="F36" s="12"/>
      <c r="G36" s="11"/>
      <c r="H36" s="12"/>
    </row>
    <row r="37" spans="1:11" s="11" customFormat="1" ht="12.75" customHeight="1" x14ac:dyDescent="0.35">
      <c r="A37" s="3" t="s">
        <v>9</v>
      </c>
      <c r="B37" s="3"/>
      <c r="C37" s="3"/>
      <c r="D37" s="3"/>
      <c r="E37" s="6">
        <v>15339.15</v>
      </c>
      <c r="F37" s="6">
        <f>SUM(E37:E37)</f>
        <v>15339.15</v>
      </c>
      <c r="G37" s="3"/>
      <c r="H37" s="6">
        <v>11049.71</v>
      </c>
      <c r="I37" s="6">
        <f>SUM(H37:H37)</f>
        <v>11049.71</v>
      </c>
      <c r="J37" s="3"/>
    </row>
    <row r="38" spans="1:11" s="11" customFormat="1" ht="12.75" customHeight="1" x14ac:dyDescent="0.35">
      <c r="A38" s="3"/>
      <c r="B38" s="3"/>
      <c r="C38" s="3"/>
      <c r="D38" s="3"/>
      <c r="E38" s="6"/>
      <c r="F38" s="6"/>
      <c r="G38" s="3"/>
      <c r="H38" s="6"/>
      <c r="I38" s="6"/>
      <c r="J38" s="3"/>
    </row>
    <row r="39" spans="1:11" ht="13.15" x14ac:dyDescent="0.4">
      <c r="A39" s="23" t="s">
        <v>47</v>
      </c>
      <c r="B39" s="1"/>
      <c r="C39" s="1"/>
      <c r="D39" s="1"/>
      <c r="E39" s="9"/>
      <c r="F39" s="9">
        <f>SUM(F33:F38)</f>
        <v>297299.96000000002</v>
      </c>
      <c r="G39" s="1"/>
      <c r="H39" s="9"/>
      <c r="I39" s="9">
        <f>SUM(I33:I38)</f>
        <v>260382.17999999996</v>
      </c>
      <c r="J39" s="5"/>
      <c r="K39" s="5"/>
    </row>
    <row r="40" spans="1:11" ht="12.75" customHeight="1" x14ac:dyDescent="0.35">
      <c r="A40" s="11"/>
      <c r="B40" s="11"/>
      <c r="C40" s="11"/>
      <c r="D40" s="11"/>
      <c r="E40" s="12"/>
      <c r="F40" s="12"/>
      <c r="G40" s="11"/>
      <c r="H40" s="12"/>
      <c r="I40" s="3"/>
    </row>
    <row r="41" spans="1:11" ht="12.75" customHeight="1" x14ac:dyDescent="0.35">
      <c r="A41" s="11"/>
      <c r="B41" s="11"/>
      <c r="C41" s="11"/>
      <c r="D41" s="11"/>
      <c r="E41" s="12"/>
      <c r="F41" s="12"/>
      <c r="G41" s="11"/>
      <c r="H41" s="6"/>
      <c r="I41" s="3"/>
      <c r="J41" s="3"/>
    </row>
    <row r="42" spans="1:11" s="1" customFormat="1" ht="12.75" customHeight="1" x14ac:dyDescent="0.4">
      <c r="A42" s="1" t="s">
        <v>66</v>
      </c>
      <c r="B42"/>
      <c r="C42"/>
      <c r="D42"/>
      <c r="E42" s="5"/>
      <c r="F42" s="5"/>
      <c r="G42"/>
      <c r="H42" s="6"/>
      <c r="I42" s="3"/>
    </row>
    <row r="43" spans="1:11" ht="12.75" customHeight="1" x14ac:dyDescent="0.4">
      <c r="A43" s="1"/>
      <c r="I43" s="6"/>
      <c r="J43" s="3"/>
    </row>
    <row r="44" spans="1:11" ht="12.75" customHeight="1" x14ac:dyDescent="0.4">
      <c r="A44" s="1"/>
      <c r="B44" s="1"/>
      <c r="C44" s="1"/>
      <c r="D44" s="1"/>
      <c r="E44" s="1"/>
      <c r="F44" s="10">
        <f>F8</f>
        <v>2025</v>
      </c>
      <c r="G44" s="1"/>
      <c r="H44" s="1"/>
      <c r="I44" s="10">
        <f>I8</f>
        <v>2024</v>
      </c>
    </row>
    <row r="45" spans="1:11" ht="12.75" customHeight="1" x14ac:dyDescent="0.35">
      <c r="I45" s="6"/>
    </row>
    <row r="46" spans="1:11" ht="12.75" customHeight="1" x14ac:dyDescent="0.4">
      <c r="A46" s="1" t="s">
        <v>48</v>
      </c>
      <c r="F46" s="5">
        <f>F39</f>
        <v>297299.96000000002</v>
      </c>
      <c r="I46" s="5">
        <f>I39</f>
        <v>260382.17999999996</v>
      </c>
      <c r="J46" s="3"/>
    </row>
    <row r="47" spans="1:11" s="3" customFormat="1" ht="12.75" customHeight="1" x14ac:dyDescent="0.4">
      <c r="A47" s="1"/>
      <c r="B47"/>
      <c r="C47"/>
      <c r="D47"/>
      <c r="E47" s="5"/>
      <c r="F47" s="5"/>
      <c r="G47"/>
      <c r="H47" s="5"/>
      <c r="I47" s="5"/>
    </row>
    <row r="48" spans="1:11" s="3" customFormat="1" ht="12.75" customHeight="1" x14ac:dyDescent="0.35">
      <c r="A48"/>
      <c r="B48"/>
      <c r="C48"/>
      <c r="D48"/>
      <c r="E48" s="5"/>
      <c r="F48" s="5"/>
      <c r="G48"/>
      <c r="H48" s="5"/>
      <c r="I48" s="6"/>
    </row>
    <row r="49" spans="1:11" s="3" customFormat="1" ht="12.75" customHeight="1" x14ac:dyDescent="0.4">
      <c r="A49" s="1" t="s">
        <v>67</v>
      </c>
      <c r="B49"/>
      <c r="C49" s="38" t="str">
        <f>C10</f>
        <v>12 months to 31st December 2025</v>
      </c>
      <c r="D49" s="39"/>
      <c r="E49" s="39"/>
      <c r="F49" s="39"/>
      <c r="G49"/>
      <c r="H49" s="5"/>
      <c r="I49" s="6"/>
    </row>
    <row r="50" spans="1:11" ht="12.75" customHeight="1" x14ac:dyDescent="0.35">
      <c r="A50" s="3"/>
      <c r="B50" s="3"/>
      <c r="C50" s="3"/>
      <c r="D50" s="3"/>
      <c r="E50" s="6"/>
      <c r="F50" s="6"/>
      <c r="G50" s="3"/>
      <c r="H50" s="6"/>
      <c r="I50" s="6"/>
      <c r="J50" s="3"/>
    </row>
    <row r="51" spans="1:11" s="3" customFormat="1" ht="12.75" customHeight="1" x14ac:dyDescent="0.35">
      <c r="A51" s="3" t="s">
        <v>98</v>
      </c>
      <c r="E51" s="6">
        <v>109305</v>
      </c>
      <c r="F51" s="6"/>
      <c r="H51" s="6">
        <v>106776</v>
      </c>
      <c r="I51" s="6"/>
    </row>
    <row r="52" spans="1:11" s="3" customFormat="1" ht="12.75" customHeight="1" x14ac:dyDescent="0.35">
      <c r="A52" s="3" t="s">
        <v>15</v>
      </c>
      <c r="E52" s="8">
        <v>2627</v>
      </c>
      <c r="F52" s="6">
        <f>SUM(E51:E52)</f>
        <v>111932</v>
      </c>
      <c r="H52" s="8">
        <v>2220</v>
      </c>
      <c r="I52" s="6">
        <f>SUM(H51:H52)</f>
        <v>108996</v>
      </c>
    </row>
    <row r="53" spans="1:11" s="3" customFormat="1" ht="12.75" customHeight="1" x14ac:dyDescent="0.35">
      <c r="E53" s="6"/>
      <c r="F53" s="6"/>
      <c r="H53" s="6"/>
      <c r="I53" s="6"/>
      <c r="K53" s="6"/>
    </row>
    <row r="54" spans="1:11" s="3" customFormat="1" ht="12.75" customHeight="1" x14ac:dyDescent="0.4">
      <c r="A54" s="1" t="s">
        <v>24</v>
      </c>
      <c r="B54"/>
      <c r="C54"/>
      <c r="D54"/>
      <c r="E54" s="6"/>
      <c r="F54" s="5"/>
      <c r="G54"/>
      <c r="H54" s="6"/>
      <c r="I54" s="5"/>
    </row>
    <row r="55" spans="1:11" ht="12.75" customHeight="1" x14ac:dyDescent="0.35">
      <c r="A55" s="3"/>
      <c r="B55" s="3"/>
      <c r="C55" s="3"/>
      <c r="D55" s="3"/>
      <c r="F55" s="6"/>
      <c r="G55" s="3"/>
      <c r="I55" s="6"/>
    </row>
    <row r="56" spans="1:11" s="3" customFormat="1" ht="12.75" customHeight="1" x14ac:dyDescent="0.35">
      <c r="A56" s="3" t="s">
        <v>16</v>
      </c>
      <c r="E56" s="6">
        <v>87.37</v>
      </c>
      <c r="F56" s="6"/>
      <c r="H56" s="6">
        <v>220.23</v>
      </c>
      <c r="I56" s="6"/>
    </row>
    <row r="57" spans="1:11" s="3" customFormat="1" ht="12.75" customHeight="1" x14ac:dyDescent="0.35">
      <c r="A57" s="3" t="s">
        <v>17</v>
      </c>
      <c r="E57" s="6">
        <v>450.5</v>
      </c>
      <c r="F57" s="6"/>
      <c r="H57" s="6">
        <v>534.1</v>
      </c>
      <c r="I57" s="6"/>
    </row>
    <row r="58" spans="1:11" s="3" customFormat="1" ht="12.75" customHeight="1" x14ac:dyDescent="0.35">
      <c r="A58" s="3" t="s">
        <v>18</v>
      </c>
      <c r="E58" s="6">
        <v>31416.33</v>
      </c>
      <c r="F58" s="6"/>
      <c r="H58" s="6">
        <v>41541.18</v>
      </c>
      <c r="I58" s="6"/>
    </row>
    <row r="59" spans="1:11" s="3" customFormat="1" ht="12.75" customHeight="1" x14ac:dyDescent="0.35">
      <c r="A59" s="3" t="s">
        <v>76</v>
      </c>
      <c r="E59" s="8">
        <v>876.82</v>
      </c>
      <c r="F59" s="6">
        <f>SUM(E56:E59)</f>
        <v>32831.020000000004</v>
      </c>
      <c r="H59" s="8">
        <v>1810.05</v>
      </c>
      <c r="I59" s="6">
        <f>SUM(H56:H59)</f>
        <v>44105.560000000005</v>
      </c>
    </row>
    <row r="60" spans="1:11" s="3" customFormat="1" ht="12.75" customHeight="1" x14ac:dyDescent="0.35">
      <c r="F60" s="6"/>
      <c r="I60" s="6"/>
    </row>
    <row r="61" spans="1:11" s="3" customFormat="1" ht="12.75" customHeight="1" x14ac:dyDescent="0.4">
      <c r="A61" s="1" t="s">
        <v>19</v>
      </c>
      <c r="B61"/>
      <c r="C61"/>
      <c r="D61"/>
      <c r="E61" s="6"/>
      <c r="F61" s="5"/>
      <c r="G61"/>
      <c r="H61" s="6"/>
      <c r="I61" s="5"/>
    </row>
    <row r="62" spans="1:11" ht="12.75" customHeight="1" x14ac:dyDescent="0.35">
      <c r="A62" s="3"/>
      <c r="B62" s="3"/>
      <c r="C62" s="3"/>
      <c r="D62" s="3"/>
      <c r="E62" s="6"/>
      <c r="F62" s="6"/>
      <c r="G62" s="3"/>
      <c r="H62" s="6"/>
      <c r="I62" s="6"/>
    </row>
    <row r="63" spans="1:11" ht="12.75" customHeight="1" x14ac:dyDescent="0.35">
      <c r="A63" s="3" t="s">
        <v>88</v>
      </c>
      <c r="B63" s="3"/>
      <c r="C63" s="3"/>
      <c r="D63" s="3"/>
      <c r="E63" s="6">
        <v>51759.07</v>
      </c>
      <c r="F63" s="6"/>
      <c r="G63" s="3"/>
      <c r="H63" s="6">
        <v>2201.15</v>
      </c>
      <c r="I63" s="6"/>
    </row>
    <row r="64" spans="1:11" ht="12.75" customHeight="1" x14ac:dyDescent="0.35">
      <c r="A64" s="3" t="s">
        <v>82</v>
      </c>
      <c r="B64" s="3"/>
      <c r="C64" s="3"/>
      <c r="D64" s="3"/>
      <c r="E64" s="6">
        <v>13395.16</v>
      </c>
      <c r="F64" s="6"/>
      <c r="G64" s="3"/>
      <c r="H64" s="6">
        <v>7500.15</v>
      </c>
      <c r="I64" s="6"/>
    </row>
    <row r="65" spans="1:14" s="3" customFormat="1" ht="12.75" customHeight="1" x14ac:dyDescent="0.35">
      <c r="A65" s="3" t="s">
        <v>49</v>
      </c>
      <c r="E65" s="6">
        <v>1215.67</v>
      </c>
      <c r="F65" s="6"/>
      <c r="H65" s="6">
        <v>4593.4399999999996</v>
      </c>
      <c r="I65" s="6"/>
    </row>
    <row r="66" spans="1:14" s="3" customFormat="1" ht="12.75" customHeight="1" x14ac:dyDescent="0.35">
      <c r="A66" s="3" t="s">
        <v>20</v>
      </c>
      <c r="E66" s="6">
        <v>11602.59</v>
      </c>
      <c r="F66" s="6"/>
      <c r="H66" s="6">
        <v>22991.37</v>
      </c>
      <c r="I66" s="6"/>
    </row>
    <row r="67" spans="1:14" s="3" customFormat="1" ht="12.75" customHeight="1" x14ac:dyDescent="0.35">
      <c r="A67" s="3" t="s">
        <v>21</v>
      </c>
      <c r="E67" s="6">
        <v>10995.05</v>
      </c>
      <c r="F67" s="6"/>
      <c r="H67" s="6">
        <v>9644.93</v>
      </c>
      <c r="I67" s="6"/>
    </row>
    <row r="68" spans="1:14" s="3" customFormat="1" ht="12.75" customHeight="1" x14ac:dyDescent="0.35">
      <c r="A68" s="3" t="s">
        <v>22</v>
      </c>
      <c r="E68" s="8">
        <v>4031.52</v>
      </c>
      <c r="F68" s="6">
        <f>SUM(E63:E68)</f>
        <v>92999.06</v>
      </c>
      <c r="H68" s="8">
        <v>3737.71</v>
      </c>
      <c r="I68" s="6">
        <f>SUM(H63:H68)</f>
        <v>50668.75</v>
      </c>
    </row>
    <row r="69" spans="1:14" s="3" customFormat="1" ht="12.75" customHeight="1" x14ac:dyDescent="0.35">
      <c r="F69" s="6"/>
      <c r="I69" s="6"/>
    </row>
    <row r="70" spans="1:14" s="3" customFormat="1" ht="12.75" customHeight="1" x14ac:dyDescent="0.4">
      <c r="A70" s="1" t="s">
        <v>23</v>
      </c>
      <c r="B70"/>
      <c r="C70"/>
      <c r="D70"/>
      <c r="F70" s="5"/>
      <c r="G70"/>
      <c r="I70" s="5"/>
    </row>
    <row r="71" spans="1:14" s="3" customFormat="1" ht="12.75" customHeight="1" x14ac:dyDescent="0.35">
      <c r="E71" s="6"/>
      <c r="F71" s="6"/>
      <c r="H71" s="6"/>
      <c r="I71" s="6"/>
    </row>
    <row r="72" spans="1:14" s="3" customFormat="1" ht="12.75" customHeight="1" x14ac:dyDescent="0.35">
      <c r="A72" s="3" t="s">
        <v>65</v>
      </c>
      <c r="E72" s="6">
        <v>2880</v>
      </c>
      <c r="F72" s="6"/>
      <c r="H72" s="6">
        <v>2880</v>
      </c>
      <c r="I72" s="6"/>
    </row>
    <row r="73" spans="1:14" s="3" customFormat="1" ht="12.75" customHeight="1" x14ac:dyDescent="0.35">
      <c r="A73" s="3" t="s">
        <v>83</v>
      </c>
      <c r="E73" s="6">
        <v>250</v>
      </c>
      <c r="F73" s="6"/>
      <c r="H73" s="6">
        <v>446</v>
      </c>
      <c r="I73" s="6"/>
    </row>
    <row r="74" spans="1:14" x14ac:dyDescent="0.35">
      <c r="A74" s="3" t="s">
        <v>27</v>
      </c>
      <c r="B74" s="3"/>
      <c r="C74" s="3"/>
      <c r="D74" s="3"/>
      <c r="E74" s="6">
        <v>4193.01</v>
      </c>
      <c r="F74" s="6"/>
      <c r="G74" s="3"/>
      <c r="H74" s="6">
        <v>3109.84</v>
      </c>
      <c r="I74" s="6"/>
    </row>
    <row r="75" spans="1:14" ht="12.75" customHeight="1" x14ac:dyDescent="0.35">
      <c r="A75" s="24" t="s">
        <v>35</v>
      </c>
      <c r="B75" s="22"/>
      <c r="C75" s="22"/>
      <c r="D75" s="22"/>
      <c r="E75" s="6">
        <v>395</v>
      </c>
      <c r="F75" s="6"/>
      <c r="G75" s="3"/>
      <c r="H75" s="6">
        <v>582.98</v>
      </c>
      <c r="I75" s="6"/>
    </row>
    <row r="76" spans="1:14" ht="12.75" customHeight="1" x14ac:dyDescent="0.35">
      <c r="A76" s="3" t="s">
        <v>25</v>
      </c>
      <c r="B76" s="3"/>
      <c r="C76" s="3"/>
      <c r="D76" s="3"/>
      <c r="E76" s="6">
        <v>6000.32</v>
      </c>
      <c r="F76" s="6"/>
      <c r="G76" s="3"/>
      <c r="H76" s="6">
        <v>8397.98</v>
      </c>
      <c r="I76" s="6"/>
    </row>
    <row r="77" spans="1:14" s="3" customFormat="1" ht="12.75" customHeight="1" x14ac:dyDescent="0.35">
      <c r="A77" s="3" t="s">
        <v>99</v>
      </c>
      <c r="E77" s="6">
        <v>4692.2</v>
      </c>
      <c r="F77" s="6"/>
      <c r="H77" s="6">
        <v>0</v>
      </c>
      <c r="K77" s="6"/>
      <c r="L77" s="6"/>
      <c r="M77" s="6"/>
      <c r="N77" s="6"/>
    </row>
    <row r="78" spans="1:14" ht="12.75" customHeight="1" x14ac:dyDescent="0.35">
      <c r="A78" s="3" t="s">
        <v>86</v>
      </c>
      <c r="B78" s="3"/>
      <c r="C78" s="3"/>
      <c r="D78" s="3"/>
      <c r="E78" s="6">
        <v>1085.6099999999999</v>
      </c>
      <c r="F78" s="6"/>
      <c r="G78" s="3"/>
      <c r="H78" s="6">
        <v>1092.8399999999999</v>
      </c>
      <c r="I78" s="6"/>
    </row>
    <row r="79" spans="1:14" x14ac:dyDescent="0.35">
      <c r="A79" s="3" t="s">
        <v>28</v>
      </c>
      <c r="B79" s="3"/>
      <c r="C79" s="3"/>
      <c r="D79" s="3"/>
      <c r="E79" s="6">
        <v>8328.6</v>
      </c>
      <c r="F79" s="6"/>
      <c r="G79" s="3"/>
      <c r="H79" s="6">
        <v>0</v>
      </c>
      <c r="I79" s="6"/>
    </row>
    <row r="80" spans="1:14" x14ac:dyDescent="0.35">
      <c r="A80" s="3" t="s">
        <v>80</v>
      </c>
      <c r="B80" s="3"/>
      <c r="C80" s="3"/>
      <c r="D80" s="3"/>
      <c r="E80" s="6">
        <v>561</v>
      </c>
      <c r="F80" s="6"/>
      <c r="G80" s="3"/>
      <c r="H80" s="6">
        <v>502</v>
      </c>
      <c r="I80" s="6"/>
    </row>
    <row r="81" spans="1:15" x14ac:dyDescent="0.35">
      <c r="A81" s="3" t="s">
        <v>29</v>
      </c>
      <c r="B81" s="3"/>
      <c r="C81" s="3"/>
      <c r="D81" s="3"/>
      <c r="E81" s="6">
        <v>2416.46</v>
      </c>
      <c r="F81" s="6"/>
      <c r="G81" s="3"/>
      <c r="H81" s="6">
        <v>554.62</v>
      </c>
      <c r="I81" s="6"/>
    </row>
    <row r="82" spans="1:15" ht="25.5" customHeight="1" x14ac:dyDescent="0.35">
      <c r="A82" s="40" t="s">
        <v>26</v>
      </c>
      <c r="B82" s="40"/>
      <c r="C82" s="40"/>
      <c r="D82" s="40"/>
      <c r="E82" s="6">
        <v>7824.89</v>
      </c>
      <c r="F82" s="6"/>
      <c r="G82" s="3"/>
      <c r="H82" s="6">
        <v>6007.59</v>
      </c>
      <c r="I82" s="6"/>
    </row>
    <row r="83" spans="1:15" s="25" customFormat="1" ht="25.5" customHeight="1" x14ac:dyDescent="0.35">
      <c r="A83" s="40" t="s">
        <v>73</v>
      </c>
      <c r="B83" s="40"/>
      <c r="C83" s="40"/>
      <c r="D83" s="40"/>
      <c r="E83" s="6">
        <v>1385.3</v>
      </c>
      <c r="F83" s="29"/>
      <c r="G83" s="22"/>
      <c r="H83" s="6">
        <v>1601.9</v>
      </c>
      <c r="I83" s="29"/>
    </row>
    <row r="84" spans="1:15" s="1" customFormat="1" ht="12.75" customHeight="1" x14ac:dyDescent="0.4">
      <c r="A84" s="3" t="s">
        <v>74</v>
      </c>
      <c r="B84" s="3"/>
      <c r="C84" s="3"/>
      <c r="D84" s="3"/>
      <c r="E84" s="8">
        <v>6521.57</v>
      </c>
      <c r="F84" s="8">
        <f>SUM(E72:E84)</f>
        <v>46533.96</v>
      </c>
      <c r="G84" s="3"/>
      <c r="H84" s="8">
        <v>710.52</v>
      </c>
      <c r="I84" s="8">
        <f>SUM(H72:H84)</f>
        <v>25886.27</v>
      </c>
    </row>
    <row r="85" spans="1:15" x14ac:dyDescent="0.35">
      <c r="A85" s="3"/>
      <c r="B85" s="3"/>
      <c r="C85" s="3"/>
      <c r="D85" s="3"/>
      <c r="F85" s="6"/>
      <c r="G85" s="3"/>
      <c r="H85" s="6"/>
      <c r="I85" s="6"/>
      <c r="J85" s="3"/>
    </row>
    <row r="86" spans="1:15" s="11" customFormat="1" ht="13.15" x14ac:dyDescent="0.4">
      <c r="A86" s="23" t="s">
        <v>36</v>
      </c>
      <c r="F86" s="9">
        <f>SUM(F52:F84)</f>
        <v>284296.04000000004</v>
      </c>
      <c r="G86" s="9"/>
      <c r="H86" s="12"/>
      <c r="I86" s="9">
        <f>SUM(I52:I84)</f>
        <v>229656.58</v>
      </c>
      <c r="J86" s="12"/>
      <c r="K86" s="12"/>
    </row>
    <row r="87" spans="1:15" s="3" customFormat="1" ht="12.75" customHeight="1" x14ac:dyDescent="0.35">
      <c r="A87" s="32" t="s">
        <v>96</v>
      </c>
      <c r="F87" s="33">
        <f>F86-E79</f>
        <v>275967.44000000006</v>
      </c>
      <c r="G87" s="33"/>
      <c r="H87" s="6"/>
      <c r="I87" s="33"/>
      <c r="J87" s="11"/>
      <c r="K87" s="6"/>
      <c r="L87" s="33"/>
      <c r="M87" s="33"/>
      <c r="O87" s="33"/>
    </row>
    <row r="88" spans="1:15" ht="12.75" customHeight="1" x14ac:dyDescent="0.35">
      <c r="A88" s="11"/>
      <c r="B88" s="11"/>
      <c r="C88" s="11"/>
      <c r="D88" s="11"/>
      <c r="E88" s="12"/>
      <c r="F88" s="12"/>
      <c r="G88" s="12"/>
      <c r="H88" s="12"/>
      <c r="I88" s="12"/>
    </row>
    <row r="89" spans="1:15" x14ac:dyDescent="0.35">
      <c r="G89" s="5"/>
    </row>
    <row r="90" spans="1:15" ht="13.15" x14ac:dyDescent="0.4">
      <c r="A90" s="1" t="s">
        <v>43</v>
      </c>
      <c r="F90" s="9">
        <f>F46-F87</f>
        <v>21332.51999999996</v>
      </c>
      <c r="G90" s="9"/>
      <c r="H90" s="9"/>
      <c r="I90" s="9">
        <f>I46-I86</f>
        <v>30725.599999999977</v>
      </c>
    </row>
    <row r="91" spans="1:15" ht="13.5" thickBot="1" x14ac:dyDescent="0.45">
      <c r="A91" s="1"/>
      <c r="G91" s="5"/>
      <c r="J91" s="5"/>
      <c r="K91" s="5"/>
    </row>
    <row r="92" spans="1:15" ht="13.5" thickBot="1" x14ac:dyDescent="0.45">
      <c r="A92" s="17" t="s">
        <v>50</v>
      </c>
      <c r="B92" s="18"/>
      <c r="C92" s="18"/>
      <c r="D92" s="18"/>
      <c r="E92" s="19"/>
      <c r="F92" s="19">
        <f>F90-E37</f>
        <v>5993.3699999999608</v>
      </c>
      <c r="G92" s="19"/>
      <c r="H92" s="19"/>
      <c r="I92" s="19">
        <f>I90-H37</f>
        <v>19675.889999999978</v>
      </c>
    </row>
    <row r="93" spans="1:15" ht="13.15" x14ac:dyDescent="0.4">
      <c r="A93" s="1" t="s">
        <v>66</v>
      </c>
      <c r="I93" s="6"/>
    </row>
    <row r="94" spans="1:15" ht="13.15" x14ac:dyDescent="0.4">
      <c r="A94" s="1"/>
      <c r="I94" s="6"/>
    </row>
    <row r="95" spans="1:15" ht="13.15" x14ac:dyDescent="0.4">
      <c r="A95" s="1"/>
      <c r="I95" s="6"/>
      <c r="J95" s="3"/>
      <c r="K95" s="7"/>
    </row>
    <row r="96" spans="1:15" ht="13.15" x14ac:dyDescent="0.4">
      <c r="A96" s="1"/>
      <c r="J96" s="3"/>
    </row>
    <row r="97" spans="1:12" ht="13.15" x14ac:dyDescent="0.4">
      <c r="A97" s="1" t="s">
        <v>51</v>
      </c>
      <c r="F97" s="5">
        <v>348166.9</v>
      </c>
      <c r="I97" s="5">
        <v>235628.93</v>
      </c>
    </row>
    <row r="98" spans="1:12" x14ac:dyDescent="0.35">
      <c r="A98" s="3" t="s">
        <v>90</v>
      </c>
      <c r="B98" s="3"/>
      <c r="C98" s="3"/>
      <c r="D98" s="3"/>
      <c r="E98" s="6"/>
      <c r="F98" s="3">
        <v>0</v>
      </c>
      <c r="G98" s="3"/>
      <c r="H98" s="6"/>
      <c r="I98" s="6">
        <v>81812.37</v>
      </c>
    </row>
    <row r="99" spans="1:12" s="3" customFormat="1" ht="11.65" x14ac:dyDescent="0.35">
      <c r="A99" s="3" t="s">
        <v>99</v>
      </c>
      <c r="E99" s="6"/>
      <c r="F99" s="6">
        <f>E77</f>
        <v>4692.2</v>
      </c>
      <c r="H99" s="6"/>
      <c r="I99" s="6">
        <v>0</v>
      </c>
      <c r="K99" s="6"/>
      <c r="L99" s="6"/>
    </row>
    <row r="100" spans="1:12" x14ac:dyDescent="0.35">
      <c r="A100" s="3"/>
      <c r="B100" s="3"/>
      <c r="C100" s="3"/>
      <c r="D100" s="3"/>
      <c r="E100" s="6"/>
      <c r="F100" s="6"/>
      <c r="G100" s="3"/>
      <c r="H100" s="6"/>
      <c r="I100" s="6"/>
    </row>
    <row r="101" spans="1:12" s="3" customFormat="1" ht="13.15" x14ac:dyDescent="0.4">
      <c r="A101" s="1" t="s">
        <v>52</v>
      </c>
      <c r="B101"/>
      <c r="C101"/>
      <c r="D101"/>
      <c r="E101" s="5"/>
      <c r="F101" s="5">
        <f>F97+F46-F86+F99</f>
        <v>365863.02000000008</v>
      </c>
      <c r="G101" s="5"/>
      <c r="H101" s="5"/>
      <c r="I101" s="5">
        <f>I97+I90+I98</f>
        <v>348166.89999999997</v>
      </c>
      <c r="J101" s="6"/>
      <c r="K101" s="6"/>
    </row>
    <row r="102" spans="1:12" s="3" customFormat="1" x14ac:dyDescent="0.35">
      <c r="A102"/>
      <c r="B102"/>
      <c r="C102"/>
      <c r="D102"/>
      <c r="E102" s="5"/>
      <c r="F102" s="5"/>
      <c r="G102"/>
      <c r="H102" s="5"/>
      <c r="I102" s="5"/>
    </row>
    <row r="103" spans="1:12" s="3" customFormat="1" x14ac:dyDescent="0.35">
      <c r="A103"/>
      <c r="B103"/>
      <c r="C103"/>
      <c r="D103"/>
      <c r="E103" s="5"/>
      <c r="F103" s="5"/>
      <c r="G103"/>
      <c r="H103" s="5"/>
      <c r="I103" s="5"/>
    </row>
    <row r="104" spans="1:12" s="3" customFormat="1" x14ac:dyDescent="0.35">
      <c r="A104"/>
      <c r="B104"/>
      <c r="C104"/>
      <c r="D104"/>
      <c r="E104" s="5"/>
      <c r="F104" s="5"/>
      <c r="G104"/>
      <c r="H104" s="5"/>
      <c r="I104" s="5"/>
    </row>
    <row r="105" spans="1:12" ht="13.15" x14ac:dyDescent="0.4">
      <c r="A105" s="1" t="s">
        <v>68</v>
      </c>
    </row>
    <row r="106" spans="1:12" ht="13.15" x14ac:dyDescent="0.4">
      <c r="A106" s="1"/>
    </row>
    <row r="107" spans="1:12" s="3" customFormat="1" ht="13.15" x14ac:dyDescent="0.4">
      <c r="A107" s="1" t="s">
        <v>69</v>
      </c>
      <c r="B107"/>
      <c r="C107"/>
      <c r="D107"/>
      <c r="E107" s="5"/>
      <c r="F107" s="5"/>
      <c r="G107"/>
      <c r="H107" s="5"/>
      <c r="I107" s="5"/>
    </row>
    <row r="108" spans="1:12" s="3" customFormat="1" ht="11.65" x14ac:dyDescent="0.35">
      <c r="A108" s="3" t="s">
        <v>30</v>
      </c>
      <c r="E108" s="6"/>
      <c r="F108" s="6">
        <v>100250</v>
      </c>
      <c r="H108" s="6"/>
      <c r="I108" s="6">
        <v>80000</v>
      </c>
    </row>
    <row r="109" spans="1:12" s="1" customFormat="1" ht="13.15" x14ac:dyDescent="0.4">
      <c r="A109" s="3" t="s">
        <v>31</v>
      </c>
      <c r="B109" s="3"/>
      <c r="C109" s="3"/>
      <c r="D109" s="3"/>
      <c r="E109" s="6"/>
      <c r="F109" s="6">
        <v>12331.01</v>
      </c>
      <c r="G109" s="3"/>
      <c r="H109" s="6"/>
      <c r="I109" s="6">
        <v>12331.01</v>
      </c>
    </row>
    <row r="110" spans="1:12" s="3" customFormat="1" ht="11.65" x14ac:dyDescent="0.35">
      <c r="A110" s="3" t="s">
        <v>32</v>
      </c>
      <c r="E110" s="6"/>
      <c r="F110" s="6">
        <v>26534.47</v>
      </c>
      <c r="G110" s="26"/>
      <c r="H110" s="6"/>
      <c r="I110" s="6">
        <v>25405.66</v>
      </c>
    </row>
    <row r="111" spans="1:12" s="3" customFormat="1" ht="11.65" x14ac:dyDescent="0.35">
      <c r="A111" s="3" t="s">
        <v>91</v>
      </c>
      <c r="E111" s="6"/>
      <c r="F111" s="6">
        <v>81040.19</v>
      </c>
      <c r="G111" s="26"/>
      <c r="H111" s="6"/>
      <c r="I111" s="6">
        <v>85805.4</v>
      </c>
    </row>
    <row r="112" spans="1:12" s="3" customFormat="1" ht="11.65" x14ac:dyDescent="0.35">
      <c r="A112" s="3" t="s">
        <v>95</v>
      </c>
      <c r="E112" s="6"/>
      <c r="F112" s="6">
        <v>240</v>
      </c>
      <c r="H112" s="6"/>
      <c r="I112" s="6">
        <v>0</v>
      </c>
      <c r="K112" s="6"/>
      <c r="L112" s="6"/>
    </row>
    <row r="113" spans="1:12" ht="12.75" customHeight="1" x14ac:dyDescent="0.35">
      <c r="A113" s="3" t="s">
        <v>70</v>
      </c>
      <c r="B113" s="3"/>
      <c r="C113" s="3"/>
      <c r="D113" s="3"/>
      <c r="E113" s="6"/>
      <c r="F113" s="6">
        <v>82.3</v>
      </c>
      <c r="G113" s="3"/>
      <c r="H113" s="6"/>
      <c r="I113" s="6">
        <v>82.3</v>
      </c>
    </row>
    <row r="114" spans="1:12" x14ac:dyDescent="0.35">
      <c r="A114" s="3" t="s">
        <v>72</v>
      </c>
      <c r="B114" s="3"/>
      <c r="C114" s="3"/>
      <c r="D114" s="3"/>
      <c r="E114" s="6"/>
      <c r="F114" s="6">
        <v>200</v>
      </c>
      <c r="G114" s="3"/>
      <c r="H114" s="6"/>
      <c r="I114" s="6">
        <v>200</v>
      </c>
    </row>
    <row r="115" spans="1:12" ht="12.85" customHeight="1" x14ac:dyDescent="0.35">
      <c r="A115" s="3" t="s">
        <v>37</v>
      </c>
      <c r="B115" s="3"/>
      <c r="C115" s="3"/>
      <c r="D115" s="3"/>
      <c r="E115" s="6"/>
      <c r="F115" s="8">
        <f>F101-(SUM(F108:F114))</f>
        <v>145185.0500000001</v>
      </c>
      <c r="G115" s="26"/>
      <c r="H115" s="6"/>
      <c r="I115" s="8">
        <f>I101-(SUM(I108:I114))</f>
        <v>144342.52999999997</v>
      </c>
      <c r="J115" s="5"/>
      <c r="K115" s="5"/>
    </row>
    <row r="116" spans="1:12" ht="13.5" thickBot="1" x14ac:dyDescent="0.45">
      <c r="F116" s="21">
        <f>SUM(F108:F115)</f>
        <v>365863.02000000008</v>
      </c>
      <c r="I116" s="21">
        <f>SUM(I108:I115)</f>
        <v>348166.89999999997</v>
      </c>
    </row>
    <row r="117" spans="1:12" ht="13.15" thickTop="1" x14ac:dyDescent="0.35"/>
    <row r="118" spans="1:12" x14ac:dyDescent="0.35">
      <c r="A118" s="28" t="s">
        <v>84</v>
      </c>
    </row>
    <row r="119" spans="1:12" s="3" customFormat="1" ht="11.65" x14ac:dyDescent="0.35">
      <c r="A119" s="3" t="s">
        <v>85</v>
      </c>
      <c r="E119" s="6"/>
      <c r="F119" s="6">
        <v>600</v>
      </c>
      <c r="H119" s="6"/>
      <c r="I119" s="6">
        <v>600</v>
      </c>
      <c r="K119" s="6"/>
      <c r="L119" s="6"/>
    </row>
    <row r="120" spans="1:12" s="3" customFormat="1" ht="11.65" x14ac:dyDescent="0.35">
      <c r="A120" s="3" t="s">
        <v>94</v>
      </c>
      <c r="E120" s="6"/>
      <c r="F120" s="6">
        <v>430</v>
      </c>
      <c r="H120" s="6"/>
      <c r="I120" s="6">
        <v>0</v>
      </c>
      <c r="K120" s="6"/>
      <c r="L120" s="6"/>
    </row>
    <row r="123" spans="1:12" ht="13.15" x14ac:dyDescent="0.4">
      <c r="A123" s="1" t="s">
        <v>33</v>
      </c>
    </row>
    <row r="124" spans="1:12" s="3" customFormat="1" ht="11.65" x14ac:dyDescent="0.35">
      <c r="E124" s="6"/>
    </row>
    <row r="125" spans="1:12" s="28" customFormat="1" ht="11.65" x14ac:dyDescent="0.35">
      <c r="A125" s="40" t="s">
        <v>42</v>
      </c>
      <c r="B125" s="40"/>
      <c r="C125" s="40"/>
      <c r="D125" s="40"/>
      <c r="E125" s="40"/>
      <c r="F125" s="6">
        <v>15649</v>
      </c>
      <c r="G125" s="3"/>
      <c r="H125" s="6"/>
      <c r="I125" s="6">
        <v>15649</v>
      </c>
    </row>
    <row r="126" spans="1:12" s="3" customFormat="1" ht="11.65" x14ac:dyDescent="0.35">
      <c r="A126" s="41" t="s">
        <v>100</v>
      </c>
      <c r="B126" s="41"/>
      <c r="C126" s="41"/>
      <c r="D126" s="41"/>
      <c r="E126" s="41"/>
      <c r="F126" s="6"/>
      <c r="H126" s="6"/>
      <c r="I126" s="6"/>
    </row>
    <row r="127" spans="1:12" s="3" customFormat="1" ht="11.65" x14ac:dyDescent="0.35">
      <c r="E127" s="6"/>
      <c r="F127" s="6"/>
      <c r="H127" s="6"/>
      <c r="I127" s="6"/>
    </row>
    <row r="128" spans="1:12" s="3" customFormat="1" ht="11.65" x14ac:dyDescent="0.35">
      <c r="A128" s="3" t="s">
        <v>38</v>
      </c>
      <c r="E128" s="6"/>
      <c r="F128" s="6"/>
      <c r="H128" s="6"/>
      <c r="I128" s="6"/>
    </row>
    <row r="129" spans="1:9" s="3" customFormat="1" ht="11.65" x14ac:dyDescent="0.35">
      <c r="A129" s="3" t="s">
        <v>39</v>
      </c>
      <c r="E129" s="6"/>
      <c r="F129" s="6">
        <v>267110.73</v>
      </c>
      <c r="H129" s="6"/>
      <c r="I129" s="6">
        <v>137979.39000000001</v>
      </c>
    </row>
    <row r="130" spans="1:9" s="3" customFormat="1" ht="11.65" x14ac:dyDescent="0.35">
      <c r="E130" s="6"/>
      <c r="F130" s="6"/>
      <c r="H130" s="6"/>
      <c r="I130" s="6"/>
    </row>
    <row r="131" spans="1:9" s="3" customFormat="1" ht="11.65" x14ac:dyDescent="0.35">
      <c r="A131" s="3" t="s">
        <v>40</v>
      </c>
      <c r="E131" s="6"/>
      <c r="F131" s="6"/>
      <c r="I131" s="6"/>
    </row>
    <row r="132" spans="1:9" s="3" customFormat="1" ht="11.65" x14ac:dyDescent="0.35">
      <c r="A132" s="3" t="s">
        <v>41</v>
      </c>
      <c r="E132" s="6"/>
      <c r="F132" s="6">
        <v>84133.29</v>
      </c>
      <c r="H132" s="6"/>
      <c r="I132" s="6">
        <v>82600.539999999994</v>
      </c>
    </row>
    <row r="133" spans="1:9" s="3" customFormat="1" ht="11.65" x14ac:dyDescent="0.35">
      <c r="A133" s="3" t="s">
        <v>101</v>
      </c>
      <c r="E133" s="6"/>
      <c r="F133" s="6" cm="1">
        <f t="array" ref="F133">SUM(-F119:F120)</f>
        <v>-1030</v>
      </c>
      <c r="H133" s="6"/>
      <c r="I133" s="6">
        <v>-600</v>
      </c>
    </row>
    <row r="134" spans="1:9" s="3" customFormat="1" ht="11.65" x14ac:dyDescent="0.35">
      <c r="E134" s="6"/>
      <c r="F134" s="6"/>
      <c r="H134" s="6"/>
      <c r="I134" s="6"/>
    </row>
    <row r="135" spans="1:9" ht="12.75" customHeight="1" x14ac:dyDescent="0.4">
      <c r="A135" s="1" t="s">
        <v>45</v>
      </c>
      <c r="F135" s="9">
        <f>SUM(F125:F134)</f>
        <v>365863.01999999996</v>
      </c>
      <c r="I135" s="9">
        <f>SUM(I125:I134)</f>
        <v>235628.93</v>
      </c>
    </row>
    <row r="138" spans="1:9" ht="15.75" customHeight="1" x14ac:dyDescent="0.4">
      <c r="A138" s="35" t="s">
        <v>55</v>
      </c>
      <c r="B138" s="35"/>
      <c r="C138" s="35"/>
      <c r="D138" s="35"/>
      <c r="E138" s="35"/>
      <c r="F138" s="35"/>
      <c r="G138" s="35"/>
      <c r="H138" s="35"/>
      <c r="I138" s="35"/>
    </row>
    <row r="140" spans="1:9" ht="12.75" customHeight="1" x14ac:dyDescent="0.4">
      <c r="A140" s="34" t="str">
        <f>C10</f>
        <v>12 months to 31st December 2025</v>
      </c>
      <c r="B140" s="34"/>
      <c r="C140" s="34"/>
      <c r="D140" s="34"/>
      <c r="E140" s="34"/>
      <c r="F140" s="34"/>
      <c r="G140" s="34"/>
      <c r="H140" s="34"/>
      <c r="I140" s="34"/>
    </row>
    <row r="142" spans="1:9" x14ac:dyDescent="0.35">
      <c r="A142" s="3" t="s">
        <v>56</v>
      </c>
    </row>
    <row r="143" spans="1:9" s="3" customFormat="1" ht="11.65" x14ac:dyDescent="0.35">
      <c r="E143" s="6"/>
      <c r="F143" s="6"/>
      <c r="H143" s="6"/>
      <c r="I143" s="6"/>
    </row>
    <row r="144" spans="1:9" s="3" customFormat="1" ht="11.65" x14ac:dyDescent="0.35">
      <c r="E144" s="6"/>
      <c r="F144" s="6"/>
      <c r="H144" s="30" t="s">
        <v>57</v>
      </c>
      <c r="I144" s="6"/>
    </row>
    <row r="145" spans="2:9" s="3" customFormat="1" ht="11.65" x14ac:dyDescent="0.35">
      <c r="B145" s="3" t="s">
        <v>102</v>
      </c>
      <c r="E145" s="6"/>
      <c r="F145" s="6"/>
      <c r="H145" s="42">
        <v>961.12</v>
      </c>
      <c r="I145" s="6"/>
    </row>
    <row r="146" spans="2:9" s="3" customFormat="1" ht="11.65" x14ac:dyDescent="0.35">
      <c r="B146" s="3" t="s">
        <v>103</v>
      </c>
      <c r="E146" s="6"/>
      <c r="F146" s="6"/>
      <c r="H146" s="42">
        <v>760.51</v>
      </c>
      <c r="I146" s="6"/>
    </row>
    <row r="147" spans="2:9" s="3" customFormat="1" ht="11.65" x14ac:dyDescent="0.35">
      <c r="B147" s="3" t="s">
        <v>104</v>
      </c>
      <c r="E147" s="6"/>
      <c r="F147" s="6"/>
      <c r="H147" s="42">
        <v>776.2</v>
      </c>
      <c r="I147" s="6"/>
    </row>
    <row r="148" spans="2:9" s="3" customFormat="1" ht="11.65" x14ac:dyDescent="0.35">
      <c r="B148" s="3" t="s">
        <v>105</v>
      </c>
      <c r="E148" s="6"/>
      <c r="F148" s="6"/>
      <c r="H148" s="42">
        <v>615</v>
      </c>
      <c r="I148" s="6"/>
    </row>
    <row r="149" spans="2:9" s="3" customFormat="1" ht="11.65" x14ac:dyDescent="0.35">
      <c r="B149" s="3" t="s">
        <v>106</v>
      </c>
      <c r="E149" s="6"/>
      <c r="F149" s="6"/>
      <c r="H149" s="42">
        <v>906.95</v>
      </c>
      <c r="I149" s="6"/>
    </row>
    <row r="150" spans="2:9" s="3" customFormat="1" ht="11.65" x14ac:dyDescent="0.35">
      <c r="B150" s="3" t="s">
        <v>107</v>
      </c>
      <c r="E150" s="6"/>
      <c r="F150" s="6"/>
      <c r="H150" s="42">
        <v>135</v>
      </c>
      <c r="I150" s="6"/>
    </row>
    <row r="151" spans="2:9" s="3" customFormat="1" ht="11.65" x14ac:dyDescent="0.35">
      <c r="B151" s="3" t="s">
        <v>108</v>
      </c>
      <c r="E151" s="6"/>
      <c r="F151" s="6"/>
      <c r="H151" s="42">
        <v>413.75</v>
      </c>
      <c r="I151" s="6"/>
    </row>
    <row r="152" spans="2:9" s="3" customFormat="1" ht="11.65" x14ac:dyDescent="0.35">
      <c r="B152" s="3" t="s">
        <v>89</v>
      </c>
      <c r="E152" s="6"/>
      <c r="F152" s="6"/>
      <c r="H152" s="42">
        <v>387.55</v>
      </c>
      <c r="I152" s="6"/>
    </row>
    <row r="153" spans="2:9" s="3" customFormat="1" ht="11.65" x14ac:dyDescent="0.35">
      <c r="B153" s="3" t="s">
        <v>109</v>
      </c>
      <c r="E153" s="6"/>
      <c r="F153" s="6"/>
      <c r="H153" s="42">
        <v>452.5</v>
      </c>
      <c r="I153" s="6"/>
    </row>
    <row r="154" spans="2:9" s="3" customFormat="1" ht="11.65" x14ac:dyDescent="0.35">
      <c r="B154" s="3" t="s">
        <v>110</v>
      </c>
      <c r="E154" s="6"/>
      <c r="F154" s="6"/>
      <c r="H154" s="42">
        <v>292</v>
      </c>
      <c r="I154" s="6"/>
    </row>
    <row r="155" spans="2:9" s="3" customFormat="1" ht="11.65" x14ac:dyDescent="0.35">
      <c r="B155" s="3" t="s">
        <v>78</v>
      </c>
      <c r="E155" s="6"/>
      <c r="F155" s="6"/>
      <c r="H155" s="42">
        <v>616.71</v>
      </c>
      <c r="I155" s="6"/>
    </row>
    <row r="156" spans="2:9" s="3" customFormat="1" ht="11.65" x14ac:dyDescent="0.35">
      <c r="B156" s="3" t="s">
        <v>77</v>
      </c>
      <c r="E156" s="6"/>
      <c r="F156" s="6"/>
      <c r="H156" s="42">
        <v>616.72</v>
      </c>
      <c r="I156" s="6"/>
    </row>
    <row r="157" spans="2:9" s="3" customFormat="1" ht="11.65" x14ac:dyDescent="0.35">
      <c r="B157" s="3" t="s">
        <v>87</v>
      </c>
      <c r="H157" s="42">
        <v>2505</v>
      </c>
      <c r="I157" s="6"/>
    </row>
    <row r="158" spans="2:9" s="3" customFormat="1" ht="11.65" x14ac:dyDescent="0.35">
      <c r="B158" s="3" t="s">
        <v>58</v>
      </c>
      <c r="E158" s="6"/>
      <c r="F158" s="6"/>
      <c r="H158" s="43">
        <v>14300</v>
      </c>
      <c r="I158" s="6"/>
    </row>
    <row r="159" spans="2:9" s="3" customFormat="1" ht="11.65" x14ac:dyDescent="0.35">
      <c r="E159" s="6"/>
      <c r="F159" s="6"/>
      <c r="H159" s="6"/>
      <c r="I159" s="6"/>
    </row>
    <row r="160" spans="2:9" ht="13.5" thickBot="1" x14ac:dyDescent="0.45">
      <c r="B160" s="1" t="s">
        <v>59</v>
      </c>
      <c r="H160" s="21">
        <f>SUM(H145:H158)</f>
        <v>23739.010000000002</v>
      </c>
    </row>
    <row r="161" spans="1:9" ht="13.15" thickTop="1" x14ac:dyDescent="0.35"/>
    <row r="166" spans="1:9" ht="12.75" customHeight="1" x14ac:dyDescent="0.4">
      <c r="A166" s="34" t="s">
        <v>60</v>
      </c>
      <c r="B166" s="34"/>
      <c r="C166" s="34"/>
      <c r="D166" s="34"/>
      <c r="E166" s="34"/>
      <c r="F166" s="34"/>
      <c r="G166" s="34"/>
      <c r="H166" s="34"/>
      <c r="I166" s="34"/>
    </row>
    <row r="167" spans="1:9" ht="12.75" customHeight="1" x14ac:dyDescent="0.35">
      <c r="A167" s="11"/>
      <c r="B167" s="11"/>
      <c r="C167" s="11"/>
      <c r="D167" s="11"/>
      <c r="E167" s="12"/>
      <c r="F167" s="12"/>
      <c r="G167" s="11"/>
      <c r="H167" s="12"/>
      <c r="I167" s="12"/>
    </row>
    <row r="168" spans="1:9" s="3" customFormat="1" ht="11.65" x14ac:dyDescent="0.35">
      <c r="B168" s="3" t="s">
        <v>61</v>
      </c>
      <c r="E168" s="6"/>
      <c r="F168" s="6"/>
      <c r="H168" s="6"/>
      <c r="I168" s="6"/>
    </row>
    <row r="170" spans="1:9" ht="12.75" customHeight="1" x14ac:dyDescent="0.35">
      <c r="B170" s="11" t="s">
        <v>2</v>
      </c>
      <c r="H170" s="5">
        <v>0</v>
      </c>
    </row>
    <row r="172" spans="1:9" x14ac:dyDescent="0.35">
      <c r="B172" s="11" t="s">
        <v>62</v>
      </c>
      <c r="H172" s="5">
        <v>584.33000000000004</v>
      </c>
    </row>
    <row r="174" spans="1:9" ht="12.75" customHeight="1" x14ac:dyDescent="0.35">
      <c r="B174" s="11" t="s">
        <v>54</v>
      </c>
      <c r="H174" s="31">
        <v>0</v>
      </c>
    </row>
    <row r="176" spans="1:9" ht="12.75" customHeight="1" x14ac:dyDescent="0.35">
      <c r="B176" s="11" t="s">
        <v>71</v>
      </c>
      <c r="H176" s="5">
        <f>H170+H172-H174</f>
        <v>584.33000000000004</v>
      </c>
    </row>
    <row r="179" spans="2:8" ht="12.75" customHeight="1" x14ac:dyDescent="0.35">
      <c r="B179" s="11" t="s">
        <v>63</v>
      </c>
      <c r="H179" s="31">
        <v>13150.94</v>
      </c>
    </row>
    <row r="181" spans="2:8" ht="13.15" thickBot="1" x14ac:dyDescent="0.4">
      <c r="B181" s="11" t="s">
        <v>64</v>
      </c>
      <c r="H181" s="20">
        <f>H179+H176</f>
        <v>13735.27</v>
      </c>
    </row>
    <row r="182" spans="2:8" ht="13.15" thickTop="1" x14ac:dyDescent="0.35"/>
  </sheetData>
  <mergeCells count="13">
    <mergeCell ref="A140:I140"/>
    <mergeCell ref="A166:I166"/>
    <mergeCell ref="A1:I1"/>
    <mergeCell ref="B5:D5"/>
    <mergeCell ref="G5:I5"/>
    <mergeCell ref="A3:I3"/>
    <mergeCell ref="C10:F10"/>
    <mergeCell ref="C49:F49"/>
    <mergeCell ref="A83:D83"/>
    <mergeCell ref="A82:D82"/>
    <mergeCell ref="A125:E125"/>
    <mergeCell ref="A126:E126"/>
    <mergeCell ref="A138:I138"/>
  </mergeCells>
  <phoneticPr fontId="4" type="noConversion"/>
  <pageMargins left="0.47244094488188981" right="0.47244094488188981" top="0.74803149606299213" bottom="0.74803149606299213" header="0.31496062992125984" footer="0.31496062992125984"/>
  <pageSetup paperSize="9" scale="97" orientation="portrait" r:id="rId1"/>
  <headerFooter alignWithMargins="0"/>
  <rowBreaks count="3" manualBreakCount="3">
    <brk id="41" max="16383" man="1"/>
    <brk id="92" max="16383" man="1"/>
    <brk id="1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3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Johnston Financial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M Johnston</dc:creator>
  <cp:lastModifiedBy>Adrian Johnston</cp:lastModifiedBy>
  <cp:lastPrinted>2025-01-15T11:11:33Z</cp:lastPrinted>
  <dcterms:created xsi:type="dcterms:W3CDTF">2012-07-04T21:08:51Z</dcterms:created>
  <dcterms:modified xsi:type="dcterms:W3CDTF">2026-01-14T15:19:08Z</dcterms:modified>
</cp:coreProperties>
</file>